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期刊\生物多样性\2023\202308\"/>
    </mc:Choice>
  </mc:AlternateContent>
  <bookViews>
    <workbookView xWindow="0" yWindow="0" windowWidth="28800" windowHeight="11580" tabRatio="860"/>
  </bookViews>
  <sheets>
    <sheet name="附录6" sheetId="48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8" i="48" l="1"/>
  <c r="V37" i="48"/>
  <c r="V27" i="48" l="1"/>
  <c r="V34" i="48"/>
  <c r="V33" i="48"/>
  <c r="V32" i="48"/>
  <c r="V29" i="48"/>
  <c r="V28" i="48"/>
  <c r="V26" i="48"/>
  <c r="V31" i="48"/>
  <c r="V30" i="48"/>
  <c r="V25" i="48"/>
  <c r="V22" i="48" l="1"/>
  <c r="V19" i="48"/>
  <c r="V18" i="48"/>
  <c r="V15" i="48"/>
  <c r="V14" i="48"/>
  <c r="V21" i="48"/>
  <c r="V16" i="48"/>
  <c r="V17" i="48"/>
  <c r="V20" i="48"/>
  <c r="V9" i="48" l="1"/>
  <c r="V7" i="48"/>
  <c r="V6" i="48"/>
  <c r="V11" i="48"/>
  <c r="V10" i="48"/>
  <c r="V8" i="48"/>
  <c r="V5" i="48"/>
  <c r="V43" i="48" l="1"/>
  <c r="V42" i="48"/>
  <c r="V41" i="48"/>
  <c r="S45" i="48" l="1"/>
  <c r="V57" i="48" l="1"/>
  <c r="U45" i="48" l="1"/>
  <c r="U57" i="48" l="1"/>
  <c r="T57" i="48"/>
  <c r="R57" i="48"/>
  <c r="P57" i="48"/>
  <c r="N57" i="48"/>
  <c r="L57" i="48"/>
  <c r="J57" i="48"/>
  <c r="H57" i="48"/>
  <c r="S55" i="48"/>
  <c r="I53" i="48"/>
  <c r="G53" i="48"/>
  <c r="I52" i="48"/>
  <c r="G52" i="48"/>
  <c r="I51" i="48"/>
  <c r="G51" i="48"/>
  <c r="I50" i="48"/>
  <c r="G50" i="48"/>
  <c r="I49" i="48"/>
  <c r="G49" i="48"/>
  <c r="I48" i="48"/>
  <c r="G48" i="48"/>
  <c r="K47" i="48"/>
  <c r="I47" i="48"/>
  <c r="G47" i="48"/>
  <c r="Q46" i="48"/>
  <c r="O46" i="48"/>
  <c r="M46" i="48"/>
  <c r="K46" i="48"/>
  <c r="I46" i="48"/>
  <c r="G46" i="48"/>
  <c r="Q45" i="48"/>
  <c r="O45" i="48"/>
  <c r="M45" i="48"/>
  <c r="K45" i="48"/>
  <c r="I45" i="48"/>
  <c r="G45" i="48"/>
  <c r="I55" i="48" l="1"/>
  <c r="Q55" i="48"/>
  <c r="G55" i="48"/>
  <c r="U55" i="48"/>
  <c r="O55" i="48"/>
  <c r="M55" i="48"/>
  <c r="I54" i="48"/>
  <c r="K55" i="48"/>
  <c r="G54" i="48"/>
  <c r="L60" i="48" s="1"/>
  <c r="U60" i="48" l="1"/>
  <c r="U59" i="48"/>
  <c r="P59" i="48"/>
  <c r="P60" i="48"/>
  <c r="T59" i="48"/>
  <c r="N59" i="48"/>
  <c r="T60" i="48"/>
  <c r="N60" i="48"/>
  <c r="R60" i="48"/>
  <c r="L59" i="48"/>
  <c r="V60" i="48"/>
  <c r="V59" i="48"/>
  <c r="J59" i="48"/>
  <c r="H59" i="48"/>
  <c r="R59" i="48"/>
  <c r="J60" i="48"/>
  <c r="H60" i="48"/>
  <c r="T58" i="48"/>
  <c r="Q56" i="48"/>
  <c r="G56" i="48"/>
  <c r="U58" i="48"/>
  <c r="P58" i="48"/>
  <c r="J58" i="48"/>
  <c r="M56" i="48"/>
  <c r="U56" i="48"/>
  <c r="I56" i="48"/>
  <c r="O56" i="48"/>
  <c r="S56" i="48"/>
  <c r="R58" i="48"/>
  <c r="K56" i="48"/>
  <c r="N58" i="48"/>
  <c r="L58" i="48"/>
  <c r="H58" i="48"/>
  <c r="V58" i="48" l="1"/>
</calcChain>
</file>

<file path=xl/sharedStrings.xml><?xml version="1.0" encoding="utf-8"?>
<sst xmlns="http://schemas.openxmlformats.org/spreadsheetml/2006/main" count="308" uniqueCount="182">
  <si>
    <t>PRIMATES</t>
  </si>
  <si>
    <t>CERCOPITHECIDAE</t>
  </si>
  <si>
    <t>CARNIVORA</t>
  </si>
  <si>
    <t>MUSTELIDAE</t>
  </si>
  <si>
    <t>BOVIDAE</t>
  </si>
  <si>
    <t>PHOCOENIDAE</t>
  </si>
  <si>
    <t>LAGOMORPHA</t>
  </si>
  <si>
    <t>LEPORIDAE</t>
  </si>
  <si>
    <t>NT</t>
    <phoneticPr fontId="1" type="noConversion"/>
  </si>
  <si>
    <t>LC</t>
    <phoneticPr fontId="1" type="noConversion"/>
  </si>
  <si>
    <t>EN</t>
    <phoneticPr fontId="1" type="noConversion"/>
  </si>
  <si>
    <t>VU</t>
    <phoneticPr fontId="1" type="noConversion"/>
  </si>
  <si>
    <t>DD</t>
    <phoneticPr fontId="1" type="noConversion"/>
  </si>
  <si>
    <t>CR</t>
    <phoneticPr fontId="1" type="noConversion"/>
  </si>
  <si>
    <t>EW</t>
    <phoneticPr fontId="1" type="noConversion"/>
  </si>
  <si>
    <t>NE</t>
    <phoneticPr fontId="1" type="noConversion"/>
  </si>
  <si>
    <t>EX</t>
    <phoneticPr fontId="1" type="noConversion"/>
  </si>
  <si>
    <t>合计</t>
    <phoneticPr fontId="1" type="noConversion"/>
  </si>
  <si>
    <t>CR</t>
  </si>
  <si>
    <t>TESTUDINES</t>
  </si>
  <si>
    <t>Geoemydidae</t>
  </si>
  <si>
    <t>Cuora aurocapitata</t>
  </si>
  <si>
    <t>Cuora mccordi</t>
  </si>
  <si>
    <t>Cuora yunnanensis</t>
  </si>
  <si>
    <t>Platysternidae</t>
  </si>
  <si>
    <t>Platysternon megacephalum</t>
    <phoneticPr fontId="1" type="noConversion"/>
  </si>
  <si>
    <t>SQUAMATA</t>
  </si>
  <si>
    <t>Eublepharidae</t>
  </si>
  <si>
    <t>EN</t>
  </si>
  <si>
    <t>Cuora zhoui</t>
  </si>
  <si>
    <t>VU</t>
  </si>
  <si>
    <t>Pythonidae</t>
  </si>
  <si>
    <t>PASSERIFORMES</t>
  </si>
  <si>
    <t>GALLIFORMES</t>
  </si>
  <si>
    <t>Phasianidae</t>
  </si>
  <si>
    <t>ACCIPITRIFORMES</t>
  </si>
  <si>
    <t>Accipitridae</t>
  </si>
  <si>
    <t>ANSERIFORMES</t>
  </si>
  <si>
    <t>Anatidae</t>
  </si>
  <si>
    <t>FALCONIFORMES</t>
  </si>
  <si>
    <t>Falconidae</t>
  </si>
  <si>
    <t>Timaliidae</t>
  </si>
  <si>
    <t>Stachyris nonggangensis</t>
  </si>
  <si>
    <t>Muscicapidae</t>
  </si>
  <si>
    <t>Crossoptilon crossoptilon</t>
  </si>
  <si>
    <t>Acrocephalidae</t>
  </si>
  <si>
    <t>Acrocephalus sorghophilus</t>
  </si>
  <si>
    <t>Neophron percnopterus</t>
  </si>
  <si>
    <t>Branta ruficollis</t>
  </si>
  <si>
    <t>Falco naumanni</t>
  </si>
  <si>
    <t>Falco vespertinus</t>
  </si>
  <si>
    <t>Megophryidae</t>
  </si>
  <si>
    <t>Oreolalax liangbeiensis</t>
  </si>
  <si>
    <t>Macaca leucogenys</t>
  </si>
  <si>
    <t>Cuora pani</t>
    <phoneticPr fontId="1" type="noConversion"/>
  </si>
  <si>
    <t>哺乳类</t>
    <phoneticPr fontId="1" type="noConversion"/>
  </si>
  <si>
    <t>鸟类</t>
    <phoneticPr fontId="1" type="noConversion"/>
  </si>
  <si>
    <t>爬行类</t>
    <phoneticPr fontId="1" type="noConversion"/>
  </si>
  <si>
    <t>两栖类</t>
    <phoneticPr fontId="1" type="noConversion"/>
  </si>
  <si>
    <t>ACIPENSERIFORMES</t>
  </si>
  <si>
    <t>鲟形目</t>
    <phoneticPr fontId="1" type="noConversion"/>
  </si>
  <si>
    <t>ACIPENSERIDAE</t>
  </si>
  <si>
    <t>鲟科</t>
    <phoneticPr fontId="1" type="noConversion"/>
  </si>
  <si>
    <t>Acipenser schrenckii</t>
  </si>
  <si>
    <t>CYPRINIFORMES</t>
  </si>
  <si>
    <t>鲤形目</t>
    <phoneticPr fontId="1" type="noConversion"/>
  </si>
  <si>
    <t>CYPRINIDAE</t>
  </si>
  <si>
    <t>鲤科</t>
    <phoneticPr fontId="1" type="noConversion"/>
  </si>
  <si>
    <t>大头鲤</t>
  </si>
  <si>
    <t>Cyprinus pellegrini</t>
  </si>
  <si>
    <t>Sinocyclocheilus grahami</t>
  </si>
  <si>
    <t>淡水鱼类</t>
    <phoneticPr fontId="1" type="noConversion"/>
  </si>
  <si>
    <t>灵长目</t>
  </si>
  <si>
    <t>猴科</t>
  </si>
  <si>
    <t>白颊猕猴</t>
  </si>
  <si>
    <t>食肉目</t>
  </si>
  <si>
    <t>鼬科</t>
  </si>
  <si>
    <t>江獭</t>
  </si>
  <si>
    <t>小爪水獭</t>
  </si>
  <si>
    <t>牛科</t>
  </si>
  <si>
    <t>长尾斑羚</t>
  </si>
  <si>
    <t>鼠海豚科</t>
  </si>
  <si>
    <t>兔形目</t>
  </si>
  <si>
    <t>兔科</t>
  </si>
  <si>
    <t>海南兔</t>
  </si>
  <si>
    <t>Gyps tenuirostris</t>
    <phoneticPr fontId="1" type="noConversion"/>
  </si>
  <si>
    <t>Threatened</t>
    <phoneticPr fontId="1" type="noConversion"/>
  </si>
  <si>
    <t>Cuora galbinifrons</t>
    <phoneticPr fontId="1" type="noConversion"/>
  </si>
  <si>
    <t>Cuora trifasciata</t>
    <phoneticPr fontId="1" type="noConversion"/>
  </si>
  <si>
    <t>Goniurosaurus yingdeensis</t>
    <phoneticPr fontId="1" type="noConversion"/>
  </si>
  <si>
    <t>Python bivittatus</t>
    <phoneticPr fontId="1" type="noConversion"/>
  </si>
  <si>
    <t>Caudata</t>
    <phoneticPr fontId="1" type="noConversion"/>
  </si>
  <si>
    <t>Andrias davidianus</t>
    <phoneticPr fontId="1" type="noConversion"/>
  </si>
  <si>
    <t>Anura</t>
  </si>
  <si>
    <t>施氏鲟</t>
    <phoneticPr fontId="1" type="noConversion"/>
  </si>
  <si>
    <t>滇池金线鲃</t>
    <phoneticPr fontId="1" type="noConversion"/>
  </si>
  <si>
    <t>Cryptobranchidae</t>
    <phoneticPr fontId="1" type="noConversion"/>
  </si>
  <si>
    <t>鲸偶蹄目</t>
    <phoneticPr fontId="1" type="noConversion"/>
  </si>
  <si>
    <t>CETARTIODACTYLA</t>
    <phoneticPr fontId="1" type="noConversion"/>
  </si>
  <si>
    <t>Naemorhedus caudatus</t>
    <phoneticPr fontId="1" type="noConversion"/>
  </si>
  <si>
    <t>盘羊</t>
    <phoneticPr fontId="1" type="noConversion"/>
  </si>
  <si>
    <t>东亚江豚</t>
    <phoneticPr fontId="1" type="noConversion"/>
  </si>
  <si>
    <t>Lepus hainanus</t>
    <phoneticPr fontId="1" type="noConversion"/>
  </si>
  <si>
    <t>Ovis ammon</t>
    <phoneticPr fontId="1" type="noConversion"/>
  </si>
  <si>
    <t>Neophocaena sunameri</t>
    <phoneticPr fontId="1" type="noConversion"/>
  </si>
  <si>
    <t>Aonyx cinerea</t>
    <phoneticPr fontId="1" type="noConversion"/>
  </si>
  <si>
    <t>Lutrogale perspicillata</t>
    <phoneticPr fontId="1" type="noConversion"/>
  </si>
  <si>
    <t>一级</t>
    <phoneticPr fontId="1" type="noConversion"/>
  </si>
  <si>
    <t>e</t>
    <phoneticPr fontId="1" type="noConversion"/>
  </si>
  <si>
    <t>hm</t>
    <phoneticPr fontId="1" type="noConversion"/>
  </si>
  <si>
    <t>长嘴兀鹫</t>
    <phoneticPr fontId="1" type="noConversion"/>
  </si>
  <si>
    <t>ue</t>
    <phoneticPr fontId="1" type="noConversion"/>
  </si>
  <si>
    <t>Phoenicurus alaschanicus</t>
    <phoneticPr fontId="1" type="noConversion"/>
  </si>
  <si>
    <t>鸡形目</t>
  </si>
  <si>
    <t>雉科</t>
  </si>
  <si>
    <t>南亚热带卷</t>
    <phoneticPr fontId="1" type="noConversion"/>
  </si>
  <si>
    <t>横断山高山卷</t>
    <phoneticPr fontId="1" type="noConversion"/>
  </si>
  <si>
    <t>新疆温带高山卷</t>
    <phoneticPr fontId="1" type="noConversion"/>
  </si>
  <si>
    <t>华北温带卷</t>
    <phoneticPr fontId="1" type="noConversion"/>
  </si>
  <si>
    <t>雁形目</t>
  </si>
  <si>
    <t>鸭科</t>
  </si>
  <si>
    <t>东部水生湿地卷</t>
    <phoneticPr fontId="1" type="noConversion"/>
  </si>
  <si>
    <t>鹰形目</t>
  </si>
  <si>
    <t>鹰科</t>
  </si>
  <si>
    <t>西北温带荒漠卷</t>
    <phoneticPr fontId="1" type="noConversion"/>
  </si>
  <si>
    <t>隼形目</t>
  </si>
  <si>
    <t>隼科</t>
  </si>
  <si>
    <t>雀形目</t>
  </si>
  <si>
    <t>鹟科</t>
  </si>
  <si>
    <t>白马鸡</t>
  </si>
  <si>
    <t>东喜马拉雅卷，青藏高原卷，横断山高山卷</t>
    <phoneticPr fontId="1" type="noConversion"/>
  </si>
  <si>
    <t>红胸黑雁</t>
  </si>
  <si>
    <t>华东亚热带卷，东部水生湿地卷</t>
    <phoneticPr fontId="1" type="noConversion"/>
  </si>
  <si>
    <t>喀斯特卷</t>
    <phoneticPr fontId="1" type="noConversion"/>
  </si>
  <si>
    <t>白兀鹫</t>
    <phoneticPr fontId="1" type="noConversion"/>
  </si>
  <si>
    <t>黄爪隼</t>
  </si>
  <si>
    <t>华北温带卷，新疆温带高山卷，横断山中低山卷</t>
    <phoneticPr fontId="1" type="noConversion"/>
  </si>
  <si>
    <t>西红脚隼</t>
  </si>
  <si>
    <t>苇莺科</t>
  </si>
  <si>
    <t>细纹苇莺</t>
  </si>
  <si>
    <t>林鹛科</t>
    <phoneticPr fontId="1" type="noConversion"/>
  </si>
  <si>
    <t>弄岗穗鹛</t>
  </si>
  <si>
    <t>贺兰山红尾鸲</t>
  </si>
  <si>
    <t>龟鳖目</t>
  </si>
  <si>
    <t>有鳞目</t>
  </si>
  <si>
    <t>平胸龟科</t>
  </si>
  <si>
    <t>平胸龟</t>
  </si>
  <si>
    <t>地龟科</t>
  </si>
  <si>
    <t>金头闭壳龟</t>
  </si>
  <si>
    <t>黄额闭壳龟</t>
  </si>
  <si>
    <t>百色闭壳龟</t>
  </si>
  <si>
    <t>潘氏闭壳龟</t>
  </si>
  <si>
    <t>三线闭壳龟</t>
  </si>
  <si>
    <t>云南闭壳龟</t>
  </si>
  <si>
    <t>周氏闭壳龟</t>
  </si>
  <si>
    <t>睑虎科</t>
  </si>
  <si>
    <t xml:space="preserve">英德睑虎 </t>
  </si>
  <si>
    <t>蟒科</t>
    <phoneticPr fontId="1" type="noConversion"/>
  </si>
  <si>
    <t>蟒</t>
  </si>
  <si>
    <t>有尾目</t>
  </si>
  <si>
    <t>隐鳃鲵科</t>
  </si>
  <si>
    <t>大鲵</t>
    <phoneticPr fontId="1" type="noConversion"/>
  </si>
  <si>
    <t>无尾目</t>
  </si>
  <si>
    <t>角蟾科</t>
  </si>
  <si>
    <t>凉北齿蟾</t>
  </si>
  <si>
    <t>得分Score</t>
    <phoneticPr fontId="1" type="noConversion"/>
  </si>
  <si>
    <t>赋值Value</t>
    <phoneticPr fontId="1" type="noConversion"/>
  </si>
  <si>
    <t>中文名Species (Chinese)</t>
    <phoneticPr fontId="1" type="noConversion"/>
  </si>
  <si>
    <t>目中文名Order (Chinese)</t>
    <phoneticPr fontId="1" type="noConversion"/>
  </si>
  <si>
    <t>科中文名Family (Chinese)</t>
    <phoneticPr fontId="1" type="noConversion"/>
  </si>
  <si>
    <t>中国特有种Endemic (China)</t>
    <phoneticPr fontId="1" type="noConversion"/>
  </si>
  <si>
    <t>贸易公约CITES2023</t>
    <phoneticPr fontId="1" type="noConversion"/>
  </si>
  <si>
    <t>物种迁徙公约CMS 2020</t>
    <phoneticPr fontId="1" type="noConversion"/>
  </si>
  <si>
    <t>目名 Order</t>
    <phoneticPr fontId="1" type="noConversion"/>
  </si>
  <si>
    <t>科名 Family</t>
    <phoneticPr fontId="1" type="noConversion"/>
  </si>
  <si>
    <t>学名 Species</t>
    <phoneticPr fontId="1" type="noConversion"/>
  </si>
  <si>
    <t>全球红色名录 IUCN RedList 2022-2</t>
    <phoneticPr fontId="1" type="noConversion"/>
  </si>
  <si>
    <t>中国红色名录 CHN Redlist 2021</t>
    <phoneticPr fontId="1" type="noConversion"/>
  </si>
  <si>
    <t>保护名录 CHN Prot. 2021</t>
    <phoneticPr fontId="1" type="noConversion"/>
  </si>
  <si>
    <t>保护名录 CHN Prot. 1989</t>
    <phoneticPr fontId="1" type="noConversion"/>
  </si>
  <si>
    <t>分类独特性赋值 Taxon unique</t>
    <phoneticPr fontId="1" type="noConversion"/>
  </si>
  <si>
    <t xml:space="preserve">附录6  案例名录中2021年版《国家重点保护野生动物名录》二级保护升为一级保护的物种 Appendix 6  Species changed from Class II in the List of State Key Protected Wild Animals in China (2021) to Class I in the Case List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</si>
</sst>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 "/>
    <numFmt numFmtId="177" formatCode="0.0%"/>
    <numFmt numFmtId="180" formatCode="0.0_ "/>
  </numFmts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2" fillId="3" borderId="0" xfId="0" applyFont="1" applyFill="1" applyAlignment="1">
      <alignment horizontal="justify" vertical="center" wrapText="1"/>
    </xf>
    <xf numFmtId="0" fontId="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177" fontId="2" fillId="2" borderId="0" xfId="0" applyNumberFormat="1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180" fontId="2" fillId="2" borderId="0" xfId="0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vertical="center" wrapText="1"/>
    </xf>
    <xf numFmtId="0" fontId="0" fillId="3" borderId="0" xfId="0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44</xdr:row>
      <xdr:rowOff>77065</xdr:rowOff>
    </xdr:to>
    <xdr:pic>
      <xdr:nvPicPr>
        <xdr:cNvPr id="2" name="图片 1" descr="http://www.sp2000.org.cn/images/specialchinese/0000E067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258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43</xdr:row>
      <xdr:rowOff>171450</xdr:rowOff>
    </xdr:to>
    <xdr:pic>
      <xdr:nvPicPr>
        <xdr:cNvPr id="3" name="图片 2" descr="http://www.sp2000.org.cn/images/specialchinese/0000E04F.jp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44</xdr:row>
      <xdr:rowOff>77065</xdr:rowOff>
    </xdr:to>
    <xdr:pic>
      <xdr:nvPicPr>
        <xdr:cNvPr id="4" name="图片 3" descr="http://www.sp2000.org.cn/images/specialchinese/0000E04F.jpg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258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44</xdr:row>
      <xdr:rowOff>76717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257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43</xdr:row>
      <xdr:rowOff>164990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1649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43</xdr:row>
      <xdr:rowOff>164990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1649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44</xdr:row>
      <xdr:rowOff>76717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257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0</xdr:colOff>
      <xdr:row>43</xdr:row>
      <xdr:rowOff>0</xdr:rowOff>
    </xdr:from>
    <xdr:ext cx="0" cy="181840"/>
    <xdr:pic>
      <xdr:nvPicPr>
        <xdr:cNvPr id="9" name="图片 8" descr="http://www.sp2000.org.cn/images/specialchinese/0000E067.jpg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181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44</xdr:row>
      <xdr:rowOff>10390</xdr:rowOff>
    </xdr:to>
    <xdr:pic>
      <xdr:nvPicPr>
        <xdr:cNvPr id="10" name="图片 9" descr="http://www.sp2000.org.cn/images/specialchinese/0000E067.jpg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1913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44</xdr:row>
      <xdr:rowOff>10042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72078650"/>
          <a:ext cx="0" cy="1910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44</xdr:row>
      <xdr:rowOff>10390</xdr:rowOff>
    </xdr:to>
    <xdr:pic>
      <xdr:nvPicPr>
        <xdr:cNvPr id="12" name="图片 11" descr="http://www.sp2000.org.cn/images/specialchinese/0000E067.jpg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69364025"/>
          <a:ext cx="0" cy="1913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0</xdr:colOff>
      <xdr:row>44</xdr:row>
      <xdr:rowOff>10042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46742150"/>
          <a:ext cx="0" cy="1910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60"/>
  <sheetViews>
    <sheetView tabSelected="1" workbookViewId="0">
      <pane ySplit="2" topLeftCell="A24" activePane="bottomLeft" state="frozen"/>
      <selection pane="bottomLeft" activeCell="S32" sqref="S32"/>
    </sheetView>
  </sheetViews>
  <sheetFormatPr defaultColWidth="0" defaultRowHeight="14.25" customHeight="1" zeroHeight="1" x14ac:dyDescent="0.2"/>
  <cols>
    <col min="1" max="1" width="11.875" style="1" customWidth="1"/>
    <col min="2" max="2" width="17.375" style="1" customWidth="1"/>
    <col min="3" max="3" width="11.125" style="1" customWidth="1"/>
    <col min="4" max="4" width="17.25" style="1" customWidth="1"/>
    <col min="5" max="5" width="13.5" style="1" customWidth="1"/>
    <col min="6" max="6" width="27.375" style="1" customWidth="1"/>
    <col min="7" max="7" width="10.125" style="1" customWidth="1"/>
    <col min="8" max="8" width="5.875" style="1" customWidth="1"/>
    <col min="9" max="9" width="8.625" style="1" customWidth="1"/>
    <col min="10" max="11" width="6.25" style="1" customWidth="1"/>
    <col min="12" max="12" width="5.75" style="1" customWidth="1"/>
    <col min="13" max="13" width="6.875" style="1" customWidth="1"/>
    <col min="14" max="14" width="5.75" style="1" customWidth="1"/>
    <col min="15" max="15" width="7.5" style="1" customWidth="1"/>
    <col min="16" max="16" width="6" style="1" customWidth="1"/>
    <col min="17" max="17" width="7.625" style="1" customWidth="1"/>
    <col min="18" max="18" width="6" style="1" customWidth="1"/>
    <col min="19" max="19" width="8" style="1" customWidth="1"/>
    <col min="20" max="20" width="5.625" style="1" customWidth="1"/>
    <col min="21" max="21" width="8.75" style="1" customWidth="1"/>
    <col min="22" max="22" width="9" style="1" customWidth="1"/>
    <col min="23" max="23" width="7.25" style="1" hidden="1" customWidth="1"/>
    <col min="24" max="16384" width="9" style="1" hidden="1"/>
  </cols>
  <sheetData>
    <row r="1" spans="1:28" s="18" customFormat="1" ht="36.75" customHeight="1" x14ac:dyDescent="0.2">
      <c r="A1" s="19" t="s">
        <v>181</v>
      </c>
    </row>
    <row r="2" spans="1:28" s="17" customFormat="1" ht="66" customHeight="1" x14ac:dyDescent="0.2">
      <c r="A2" s="16" t="s">
        <v>168</v>
      </c>
      <c r="B2" s="16" t="s">
        <v>173</v>
      </c>
      <c r="C2" s="16" t="s">
        <v>169</v>
      </c>
      <c r="D2" s="16" t="s">
        <v>174</v>
      </c>
      <c r="E2" s="16" t="s">
        <v>167</v>
      </c>
      <c r="F2" s="16" t="s">
        <v>175</v>
      </c>
      <c r="G2" s="16" t="s">
        <v>176</v>
      </c>
      <c r="H2" s="16" t="s">
        <v>166</v>
      </c>
      <c r="I2" s="16" t="s">
        <v>177</v>
      </c>
      <c r="J2" s="16" t="s">
        <v>166</v>
      </c>
      <c r="K2" s="16" t="s">
        <v>171</v>
      </c>
      <c r="L2" s="16" t="s">
        <v>166</v>
      </c>
      <c r="M2" s="16" t="s">
        <v>172</v>
      </c>
      <c r="N2" s="16" t="s">
        <v>166</v>
      </c>
      <c r="O2" s="16" t="s">
        <v>178</v>
      </c>
      <c r="P2" s="16" t="s">
        <v>166</v>
      </c>
      <c r="Q2" s="16" t="s">
        <v>179</v>
      </c>
      <c r="R2" s="16" t="s">
        <v>166</v>
      </c>
      <c r="S2" s="16" t="s">
        <v>170</v>
      </c>
      <c r="T2" s="16" t="s">
        <v>166</v>
      </c>
      <c r="U2" s="16" t="s">
        <v>180</v>
      </c>
      <c r="V2" s="16" t="s">
        <v>165</v>
      </c>
      <c r="W2" s="16"/>
    </row>
    <row r="3" spans="1:28" s="2" customFormat="1" x14ac:dyDescent="0.2">
      <c r="A3" s="9" t="s">
        <v>55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</row>
    <row r="4" spans="1:28" s="2" customFormat="1" x14ac:dyDescent="0.2">
      <c r="A4" s="9" t="s">
        <v>107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spans="1:28" s="2" customFormat="1" x14ac:dyDescent="0.2">
      <c r="A5" s="2" t="s">
        <v>72</v>
      </c>
      <c r="B5" s="2" t="s">
        <v>0</v>
      </c>
      <c r="C5" s="2" t="s">
        <v>73</v>
      </c>
      <c r="D5" s="2" t="s">
        <v>1</v>
      </c>
      <c r="E5" s="2" t="s">
        <v>74</v>
      </c>
      <c r="F5" s="2" t="s">
        <v>53</v>
      </c>
      <c r="G5" s="10" t="s">
        <v>10</v>
      </c>
      <c r="H5" s="9">
        <v>3</v>
      </c>
      <c r="I5" s="10" t="s">
        <v>13</v>
      </c>
      <c r="J5" s="9">
        <v>8</v>
      </c>
      <c r="K5" s="10">
        <v>2</v>
      </c>
      <c r="L5" s="9">
        <v>3</v>
      </c>
      <c r="M5" s="10"/>
      <c r="N5" s="9"/>
      <c r="O5" s="10">
        <v>2</v>
      </c>
      <c r="P5" s="9">
        <v>6</v>
      </c>
      <c r="Q5" s="10"/>
      <c r="R5" s="9"/>
      <c r="S5" s="10">
        <v>1</v>
      </c>
      <c r="T5" s="9">
        <v>3</v>
      </c>
      <c r="U5" s="9"/>
      <c r="V5" s="9">
        <f t="shared" ref="V5:V11" si="0">H5+J5+L5+N5+P5+R5+T5+U5</f>
        <v>23</v>
      </c>
      <c r="W5" s="10"/>
    </row>
    <row r="6" spans="1:28" s="2" customFormat="1" x14ac:dyDescent="0.2">
      <c r="A6" s="2" t="s">
        <v>82</v>
      </c>
      <c r="B6" s="2" t="s">
        <v>6</v>
      </c>
      <c r="C6" s="2" t="s">
        <v>83</v>
      </c>
      <c r="D6" s="2" t="s">
        <v>7</v>
      </c>
      <c r="E6" s="2" t="s">
        <v>84</v>
      </c>
      <c r="F6" s="2" t="s">
        <v>102</v>
      </c>
      <c r="G6" s="10" t="s">
        <v>10</v>
      </c>
      <c r="H6" s="9">
        <v>3</v>
      </c>
      <c r="I6" s="10" t="s">
        <v>13</v>
      </c>
      <c r="J6" s="9">
        <v>8</v>
      </c>
      <c r="K6" s="10"/>
      <c r="L6" s="9"/>
      <c r="M6" s="10"/>
      <c r="N6" s="9"/>
      <c r="O6" s="10">
        <v>2</v>
      </c>
      <c r="P6" s="9">
        <v>6</v>
      </c>
      <c r="Q6" s="10">
        <v>2</v>
      </c>
      <c r="R6" s="9">
        <v>1</v>
      </c>
      <c r="S6" s="10">
        <v>1</v>
      </c>
      <c r="T6" s="9">
        <v>3</v>
      </c>
      <c r="U6" s="9"/>
      <c r="V6" s="9">
        <f t="shared" si="0"/>
        <v>21</v>
      </c>
      <c r="W6" s="10"/>
    </row>
    <row r="7" spans="1:28" s="2" customFormat="1" x14ac:dyDescent="0.2">
      <c r="A7" s="2" t="s">
        <v>97</v>
      </c>
      <c r="B7" s="2" t="s">
        <v>98</v>
      </c>
      <c r="C7" s="2" t="s">
        <v>79</v>
      </c>
      <c r="D7" s="2" t="s">
        <v>4</v>
      </c>
      <c r="E7" s="2" t="s">
        <v>80</v>
      </c>
      <c r="F7" s="2" t="s">
        <v>99</v>
      </c>
      <c r="G7" s="10" t="s">
        <v>11</v>
      </c>
      <c r="H7" s="9">
        <v>2</v>
      </c>
      <c r="I7" s="10" t="s">
        <v>13</v>
      </c>
      <c r="J7" s="9">
        <v>8</v>
      </c>
      <c r="K7" s="10">
        <v>1</v>
      </c>
      <c r="L7" s="9">
        <v>5</v>
      </c>
      <c r="M7" s="10"/>
      <c r="N7" s="9"/>
      <c r="O7" s="10">
        <v>2</v>
      </c>
      <c r="P7" s="9">
        <v>6</v>
      </c>
      <c r="Q7" s="10"/>
      <c r="R7" s="9"/>
      <c r="S7" s="10"/>
      <c r="T7" s="9"/>
      <c r="U7" s="9"/>
      <c r="V7" s="9">
        <f t="shared" si="0"/>
        <v>21</v>
      </c>
      <c r="W7" s="10"/>
    </row>
    <row r="8" spans="1:28" s="2" customFormat="1" x14ac:dyDescent="0.2">
      <c r="A8" s="2" t="s">
        <v>97</v>
      </c>
      <c r="B8" s="2" t="s">
        <v>98</v>
      </c>
      <c r="C8" s="2" t="s">
        <v>79</v>
      </c>
      <c r="D8" s="2" t="s">
        <v>4</v>
      </c>
      <c r="E8" s="2" t="s">
        <v>100</v>
      </c>
      <c r="F8" s="2" t="s">
        <v>103</v>
      </c>
      <c r="G8" s="10" t="s">
        <v>8</v>
      </c>
      <c r="H8" s="9">
        <v>1</v>
      </c>
      <c r="I8" s="10" t="s">
        <v>13</v>
      </c>
      <c r="J8" s="9">
        <v>8</v>
      </c>
      <c r="K8" s="10">
        <v>1</v>
      </c>
      <c r="L8" s="9">
        <v>5</v>
      </c>
      <c r="M8" s="10">
        <v>2</v>
      </c>
      <c r="N8" s="9">
        <v>1</v>
      </c>
      <c r="O8" s="10">
        <v>2</v>
      </c>
      <c r="P8" s="9">
        <v>6</v>
      </c>
      <c r="Q8" s="10">
        <v>2</v>
      </c>
      <c r="R8" s="9">
        <v>1</v>
      </c>
      <c r="S8" s="10"/>
      <c r="T8" s="9"/>
      <c r="U8" s="9"/>
      <c r="V8" s="9">
        <f t="shared" si="0"/>
        <v>22</v>
      </c>
      <c r="W8" s="10"/>
    </row>
    <row r="9" spans="1:28" s="2" customFormat="1" x14ac:dyDescent="0.2">
      <c r="A9" s="2" t="s">
        <v>97</v>
      </c>
      <c r="B9" s="2" t="s">
        <v>98</v>
      </c>
      <c r="C9" s="2" t="s">
        <v>81</v>
      </c>
      <c r="D9" s="2" t="s">
        <v>5</v>
      </c>
      <c r="E9" s="2" t="s">
        <v>101</v>
      </c>
      <c r="F9" s="2" t="s">
        <v>104</v>
      </c>
      <c r="G9" s="10" t="s">
        <v>10</v>
      </c>
      <c r="H9" s="9">
        <v>3</v>
      </c>
      <c r="I9" s="10" t="s">
        <v>10</v>
      </c>
      <c r="J9" s="9">
        <v>6</v>
      </c>
      <c r="K9" s="10">
        <v>1</v>
      </c>
      <c r="L9" s="9">
        <v>5</v>
      </c>
      <c r="M9" s="10"/>
      <c r="N9" s="9"/>
      <c r="O9" s="10">
        <v>2</v>
      </c>
      <c r="P9" s="9">
        <v>6</v>
      </c>
      <c r="Q9" s="10">
        <v>2</v>
      </c>
      <c r="R9" s="9">
        <v>1</v>
      </c>
      <c r="S9" s="10"/>
      <c r="T9" s="9"/>
      <c r="U9" s="9"/>
      <c r="V9" s="9">
        <f t="shared" si="0"/>
        <v>21</v>
      </c>
      <c r="W9" s="10"/>
    </row>
    <row r="10" spans="1:28" s="2" customFormat="1" x14ac:dyDescent="0.2">
      <c r="A10" s="2" t="s">
        <v>75</v>
      </c>
      <c r="B10" s="2" t="s">
        <v>2</v>
      </c>
      <c r="C10" s="2" t="s">
        <v>76</v>
      </c>
      <c r="D10" s="2" t="s">
        <v>3</v>
      </c>
      <c r="E10" s="2" t="s">
        <v>78</v>
      </c>
      <c r="F10" s="2" t="s">
        <v>105</v>
      </c>
      <c r="G10" s="10" t="s">
        <v>11</v>
      </c>
      <c r="H10" s="9">
        <v>2</v>
      </c>
      <c r="I10" s="10" t="s">
        <v>13</v>
      </c>
      <c r="J10" s="9">
        <v>8</v>
      </c>
      <c r="K10" s="10">
        <v>1</v>
      </c>
      <c r="L10" s="9">
        <v>5</v>
      </c>
      <c r="M10" s="10"/>
      <c r="N10" s="9"/>
      <c r="O10" s="10">
        <v>2</v>
      </c>
      <c r="P10" s="9">
        <v>6</v>
      </c>
      <c r="Q10" s="10">
        <v>2</v>
      </c>
      <c r="R10" s="9">
        <v>1</v>
      </c>
      <c r="S10" s="10"/>
      <c r="T10" s="9"/>
      <c r="U10" s="9"/>
      <c r="V10" s="9">
        <f t="shared" si="0"/>
        <v>22</v>
      </c>
      <c r="W10" s="10"/>
    </row>
    <row r="11" spans="1:28" s="2" customFormat="1" x14ac:dyDescent="0.2">
      <c r="A11" s="2" t="s">
        <v>75</v>
      </c>
      <c r="B11" s="2" t="s">
        <v>2</v>
      </c>
      <c r="C11" s="2" t="s">
        <v>76</v>
      </c>
      <c r="D11" s="2" t="s">
        <v>3</v>
      </c>
      <c r="E11" s="2" t="s">
        <v>77</v>
      </c>
      <c r="F11" s="2" t="s">
        <v>106</v>
      </c>
      <c r="G11" s="10" t="s">
        <v>11</v>
      </c>
      <c r="H11" s="9">
        <v>2</v>
      </c>
      <c r="I11" s="10" t="s">
        <v>13</v>
      </c>
      <c r="J11" s="9">
        <v>8</v>
      </c>
      <c r="K11" s="10">
        <v>1</v>
      </c>
      <c r="L11" s="9">
        <v>5</v>
      </c>
      <c r="M11" s="10"/>
      <c r="N11" s="9"/>
      <c r="O11" s="10">
        <v>2</v>
      </c>
      <c r="P11" s="9">
        <v>6</v>
      </c>
      <c r="Q11" s="10">
        <v>2</v>
      </c>
      <c r="R11" s="9">
        <v>1</v>
      </c>
      <c r="S11" s="10"/>
      <c r="T11" s="9"/>
      <c r="U11" s="9"/>
      <c r="V11" s="9">
        <f t="shared" si="0"/>
        <v>22</v>
      </c>
      <c r="W11" s="10"/>
    </row>
    <row r="12" spans="1:28" s="3" customFormat="1" x14ac:dyDescent="0.2">
      <c r="A12" s="7" t="s">
        <v>56</v>
      </c>
      <c r="U12" s="6"/>
      <c r="W12" s="6"/>
    </row>
    <row r="13" spans="1:28" s="3" customFormat="1" x14ac:dyDescent="0.2">
      <c r="A13" s="7" t="s">
        <v>107</v>
      </c>
      <c r="U13" s="6"/>
      <c r="W13" s="6"/>
    </row>
    <row r="14" spans="1:28" s="3" customFormat="1" ht="18.95" customHeight="1" x14ac:dyDescent="0.2">
      <c r="A14" s="3" t="s">
        <v>113</v>
      </c>
      <c r="B14" s="3" t="s">
        <v>33</v>
      </c>
      <c r="C14" s="3" t="s">
        <v>114</v>
      </c>
      <c r="D14" s="3" t="s">
        <v>34</v>
      </c>
      <c r="E14" s="3" t="s">
        <v>129</v>
      </c>
      <c r="F14" s="3" t="s">
        <v>44</v>
      </c>
      <c r="G14" s="6" t="s">
        <v>8</v>
      </c>
      <c r="H14" s="7">
        <v>1</v>
      </c>
      <c r="I14" s="6" t="s">
        <v>8</v>
      </c>
      <c r="J14" s="7">
        <v>2</v>
      </c>
      <c r="K14" s="6">
        <v>1</v>
      </c>
      <c r="L14" s="7">
        <v>5</v>
      </c>
      <c r="M14" s="6"/>
      <c r="N14" s="7"/>
      <c r="O14" s="6">
        <v>2</v>
      </c>
      <c r="P14" s="7">
        <v>6</v>
      </c>
      <c r="Q14" s="6"/>
      <c r="R14" s="7"/>
      <c r="S14" s="6">
        <v>1</v>
      </c>
      <c r="T14" s="7">
        <v>3</v>
      </c>
      <c r="U14" s="7"/>
      <c r="V14" s="7">
        <f t="shared" ref="V14:V22" si="1">H14+J14+L14+N14+P14+R14+T14+U14</f>
        <v>17</v>
      </c>
      <c r="Z14" s="3" t="s">
        <v>109</v>
      </c>
      <c r="AA14" s="3" t="s">
        <v>130</v>
      </c>
      <c r="AB14" s="3" t="s">
        <v>116</v>
      </c>
    </row>
    <row r="15" spans="1:28" s="3" customFormat="1" ht="18.95" customHeight="1" x14ac:dyDescent="0.2">
      <c r="A15" s="3" t="s">
        <v>119</v>
      </c>
      <c r="B15" s="3" t="s">
        <v>37</v>
      </c>
      <c r="C15" s="3" t="s">
        <v>120</v>
      </c>
      <c r="D15" s="3" t="s">
        <v>38</v>
      </c>
      <c r="E15" s="3" t="s">
        <v>131</v>
      </c>
      <c r="F15" s="3" t="s">
        <v>48</v>
      </c>
      <c r="G15" s="6" t="s">
        <v>11</v>
      </c>
      <c r="H15" s="7">
        <v>2</v>
      </c>
      <c r="I15" s="6" t="s">
        <v>12</v>
      </c>
      <c r="J15" s="7">
        <v>2</v>
      </c>
      <c r="K15" s="6">
        <v>2</v>
      </c>
      <c r="L15" s="7">
        <v>3</v>
      </c>
      <c r="M15" s="6">
        <v>1</v>
      </c>
      <c r="N15" s="7">
        <v>3</v>
      </c>
      <c r="O15" s="6">
        <v>2</v>
      </c>
      <c r="P15" s="7">
        <v>6</v>
      </c>
      <c r="Q15" s="6">
        <v>2</v>
      </c>
      <c r="R15" s="7">
        <v>1</v>
      </c>
      <c r="S15" s="6"/>
      <c r="T15" s="7"/>
      <c r="U15" s="7"/>
      <c r="V15" s="7">
        <f t="shared" si="1"/>
        <v>17</v>
      </c>
      <c r="AA15" s="3" t="s">
        <v>132</v>
      </c>
      <c r="AB15" s="3" t="s">
        <v>121</v>
      </c>
    </row>
    <row r="16" spans="1:28" s="3" customFormat="1" ht="18.95" customHeight="1" x14ac:dyDescent="0.2">
      <c r="A16" s="3" t="s">
        <v>122</v>
      </c>
      <c r="B16" s="3" t="s">
        <v>35</v>
      </c>
      <c r="C16" s="3" t="s">
        <v>123</v>
      </c>
      <c r="D16" s="3" t="s">
        <v>36</v>
      </c>
      <c r="E16" s="3" t="s">
        <v>134</v>
      </c>
      <c r="F16" s="3" t="s">
        <v>47</v>
      </c>
      <c r="G16" s="6" t="s">
        <v>10</v>
      </c>
      <c r="H16" s="7">
        <v>3</v>
      </c>
      <c r="I16" s="6" t="s">
        <v>12</v>
      </c>
      <c r="J16" s="7">
        <v>2</v>
      </c>
      <c r="K16" s="6">
        <v>2</v>
      </c>
      <c r="L16" s="7">
        <v>3</v>
      </c>
      <c r="M16" s="6">
        <v>1</v>
      </c>
      <c r="N16" s="7">
        <v>3</v>
      </c>
      <c r="O16" s="6">
        <v>2</v>
      </c>
      <c r="P16" s="7">
        <v>6</v>
      </c>
      <c r="Q16" s="6">
        <v>2</v>
      </c>
      <c r="R16" s="7">
        <v>1</v>
      </c>
      <c r="S16" s="6"/>
      <c r="T16" s="7"/>
      <c r="U16" s="7"/>
      <c r="V16" s="7">
        <f t="shared" si="1"/>
        <v>18</v>
      </c>
      <c r="AA16" s="3" t="s">
        <v>117</v>
      </c>
      <c r="AB16" s="3" t="s">
        <v>117</v>
      </c>
    </row>
    <row r="17" spans="1:64" s="3" customFormat="1" ht="18.95" customHeight="1" x14ac:dyDescent="0.2">
      <c r="A17" s="3" t="s">
        <v>122</v>
      </c>
      <c r="B17" s="3" t="s">
        <v>35</v>
      </c>
      <c r="C17" s="3" t="s">
        <v>123</v>
      </c>
      <c r="D17" s="3" t="s">
        <v>36</v>
      </c>
      <c r="E17" s="3" t="s">
        <v>110</v>
      </c>
      <c r="F17" s="3" t="s">
        <v>85</v>
      </c>
      <c r="G17" s="6" t="s">
        <v>13</v>
      </c>
      <c r="H17" s="7">
        <v>5</v>
      </c>
      <c r="I17" s="6" t="s">
        <v>15</v>
      </c>
      <c r="J17" s="7">
        <v>1</v>
      </c>
      <c r="K17" s="6">
        <v>2</v>
      </c>
      <c r="L17" s="7">
        <v>3</v>
      </c>
      <c r="M17" s="6">
        <v>1</v>
      </c>
      <c r="N17" s="7">
        <v>3</v>
      </c>
      <c r="O17" s="6">
        <v>2</v>
      </c>
      <c r="P17" s="7">
        <v>6</v>
      </c>
      <c r="Q17" s="6">
        <v>2</v>
      </c>
      <c r="R17" s="7">
        <v>1</v>
      </c>
      <c r="S17" s="6"/>
      <c r="T17" s="7"/>
      <c r="U17" s="7"/>
      <c r="V17" s="7">
        <f t="shared" si="1"/>
        <v>19</v>
      </c>
    </row>
    <row r="18" spans="1:64" s="3" customFormat="1" ht="18.95" customHeight="1" x14ac:dyDescent="0.2">
      <c r="A18" s="3" t="s">
        <v>125</v>
      </c>
      <c r="B18" s="3" t="s">
        <v>39</v>
      </c>
      <c r="C18" s="3" t="s">
        <v>126</v>
      </c>
      <c r="D18" s="3" t="s">
        <v>40</v>
      </c>
      <c r="E18" s="3" t="s">
        <v>135</v>
      </c>
      <c r="F18" s="3" t="s">
        <v>49</v>
      </c>
      <c r="G18" s="6" t="s">
        <v>9</v>
      </c>
      <c r="H18" s="7">
        <v>0</v>
      </c>
      <c r="I18" s="6" t="s">
        <v>11</v>
      </c>
      <c r="J18" s="7">
        <v>4</v>
      </c>
      <c r="K18" s="6">
        <v>2</v>
      </c>
      <c r="L18" s="7">
        <v>3</v>
      </c>
      <c r="M18" s="6">
        <v>1</v>
      </c>
      <c r="N18" s="7">
        <v>3</v>
      </c>
      <c r="O18" s="6">
        <v>2</v>
      </c>
      <c r="P18" s="7">
        <v>6</v>
      </c>
      <c r="Q18" s="6">
        <v>2</v>
      </c>
      <c r="R18" s="7">
        <v>1</v>
      </c>
      <c r="S18" s="6"/>
      <c r="T18" s="7"/>
      <c r="U18" s="7"/>
      <c r="V18" s="7">
        <f t="shared" si="1"/>
        <v>17</v>
      </c>
      <c r="Z18" s="3" t="s">
        <v>111</v>
      </c>
      <c r="AA18" s="3" t="s">
        <v>136</v>
      </c>
      <c r="AB18" s="3" t="s">
        <v>124</v>
      </c>
    </row>
    <row r="19" spans="1:64" s="3" customFormat="1" ht="18.95" customHeight="1" x14ac:dyDescent="0.2">
      <c r="A19" s="3" t="s">
        <v>125</v>
      </c>
      <c r="B19" s="3" t="s">
        <v>39</v>
      </c>
      <c r="C19" s="3" t="s">
        <v>126</v>
      </c>
      <c r="D19" s="3" t="s">
        <v>40</v>
      </c>
      <c r="E19" s="3" t="s">
        <v>137</v>
      </c>
      <c r="F19" s="3" t="s">
        <v>50</v>
      </c>
      <c r="G19" s="6" t="s">
        <v>11</v>
      </c>
      <c r="H19" s="7">
        <v>2</v>
      </c>
      <c r="I19" s="6" t="s">
        <v>8</v>
      </c>
      <c r="J19" s="7">
        <v>2</v>
      </c>
      <c r="K19" s="6">
        <v>2</v>
      </c>
      <c r="L19" s="7">
        <v>3</v>
      </c>
      <c r="M19" s="6">
        <v>1</v>
      </c>
      <c r="N19" s="7">
        <v>3</v>
      </c>
      <c r="O19" s="6">
        <v>2</v>
      </c>
      <c r="P19" s="7">
        <v>6</v>
      </c>
      <c r="Q19" s="6">
        <v>2</v>
      </c>
      <c r="R19" s="7">
        <v>1</v>
      </c>
      <c r="S19" s="6"/>
      <c r="T19" s="7"/>
      <c r="U19" s="7"/>
      <c r="V19" s="7">
        <f t="shared" si="1"/>
        <v>17</v>
      </c>
      <c r="AA19" s="3" t="s">
        <v>117</v>
      </c>
      <c r="AB19" s="3" t="s">
        <v>117</v>
      </c>
    </row>
    <row r="20" spans="1:64" s="4" customFormat="1" ht="18.95" customHeight="1" x14ac:dyDescent="0.2">
      <c r="A20" s="3" t="s">
        <v>127</v>
      </c>
      <c r="B20" s="3" t="s">
        <v>32</v>
      </c>
      <c r="C20" s="3" t="s">
        <v>138</v>
      </c>
      <c r="D20" s="3" t="s">
        <v>45</v>
      </c>
      <c r="E20" s="3" t="s">
        <v>139</v>
      </c>
      <c r="F20" s="3" t="s">
        <v>46</v>
      </c>
      <c r="G20" s="6" t="s">
        <v>13</v>
      </c>
      <c r="H20" s="7">
        <v>5</v>
      </c>
      <c r="I20" s="6" t="s">
        <v>10</v>
      </c>
      <c r="J20" s="7">
        <v>6</v>
      </c>
      <c r="K20" s="6"/>
      <c r="L20" s="7"/>
      <c r="M20" s="6">
        <v>1</v>
      </c>
      <c r="N20" s="7">
        <v>3</v>
      </c>
      <c r="O20" s="6">
        <v>2</v>
      </c>
      <c r="P20" s="7">
        <v>6</v>
      </c>
      <c r="Q20" s="6"/>
      <c r="R20" s="7"/>
      <c r="S20" s="6"/>
      <c r="T20" s="7"/>
      <c r="U20" s="7"/>
      <c r="V20" s="7">
        <f t="shared" si="1"/>
        <v>20</v>
      </c>
      <c r="W20" s="3"/>
      <c r="X20" s="3"/>
      <c r="Y20" s="3"/>
      <c r="Z20" s="3"/>
      <c r="AA20" s="3"/>
      <c r="AB20" s="3" t="s">
        <v>115</v>
      </c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</row>
    <row r="21" spans="1:64" s="3" customFormat="1" ht="18.95" customHeight="1" x14ac:dyDescent="0.2">
      <c r="A21" s="3" t="s">
        <v>127</v>
      </c>
      <c r="B21" s="3" t="s">
        <v>32</v>
      </c>
      <c r="C21" s="3" t="s">
        <v>140</v>
      </c>
      <c r="D21" s="3" t="s">
        <v>41</v>
      </c>
      <c r="E21" s="3" t="s">
        <v>141</v>
      </c>
      <c r="F21" s="3" t="s">
        <v>42</v>
      </c>
      <c r="G21" s="6" t="s">
        <v>11</v>
      </c>
      <c r="H21" s="7">
        <v>2</v>
      </c>
      <c r="I21" s="6" t="s">
        <v>28</v>
      </c>
      <c r="J21" s="7">
        <v>6</v>
      </c>
      <c r="K21" s="6"/>
      <c r="L21" s="7"/>
      <c r="M21" s="6">
        <v>2</v>
      </c>
      <c r="N21" s="7">
        <v>1</v>
      </c>
      <c r="O21" s="6">
        <v>2</v>
      </c>
      <c r="P21" s="7">
        <v>6</v>
      </c>
      <c r="Q21" s="6"/>
      <c r="R21" s="7"/>
      <c r="S21" s="6">
        <v>1</v>
      </c>
      <c r="T21" s="7">
        <v>3</v>
      </c>
      <c r="U21" s="7"/>
      <c r="V21" s="7">
        <f t="shared" si="1"/>
        <v>18</v>
      </c>
      <c r="AB21" s="3" t="s">
        <v>133</v>
      </c>
    </row>
    <row r="22" spans="1:64" s="3" customFormat="1" ht="18.95" customHeight="1" x14ac:dyDescent="0.2">
      <c r="A22" s="3" t="s">
        <v>127</v>
      </c>
      <c r="B22" s="3" t="s">
        <v>32</v>
      </c>
      <c r="C22" s="3" t="s">
        <v>128</v>
      </c>
      <c r="D22" s="3" t="s">
        <v>43</v>
      </c>
      <c r="E22" s="3" t="s">
        <v>142</v>
      </c>
      <c r="F22" s="3" t="s">
        <v>112</v>
      </c>
      <c r="G22" s="6" t="s">
        <v>8</v>
      </c>
      <c r="H22" s="7">
        <v>1</v>
      </c>
      <c r="I22" s="6" t="s">
        <v>28</v>
      </c>
      <c r="J22" s="7">
        <v>6</v>
      </c>
      <c r="K22" s="6"/>
      <c r="L22" s="7"/>
      <c r="M22" s="6">
        <v>2</v>
      </c>
      <c r="N22" s="7">
        <v>1</v>
      </c>
      <c r="O22" s="6">
        <v>2</v>
      </c>
      <c r="P22" s="7">
        <v>6</v>
      </c>
      <c r="Q22" s="6"/>
      <c r="R22" s="7"/>
      <c r="S22" s="6">
        <v>1</v>
      </c>
      <c r="T22" s="7">
        <v>3</v>
      </c>
      <c r="U22" s="7"/>
      <c r="V22" s="7">
        <f t="shared" si="1"/>
        <v>17</v>
      </c>
      <c r="AB22" s="3" t="s">
        <v>118</v>
      </c>
    </row>
    <row r="23" spans="1:64" s="2" customFormat="1" x14ac:dyDescent="0.2">
      <c r="A23" s="9" t="s">
        <v>57</v>
      </c>
      <c r="U23" s="10"/>
      <c r="W23" s="10"/>
    </row>
    <row r="24" spans="1:64" s="2" customFormat="1" x14ac:dyDescent="0.2">
      <c r="A24" s="9" t="s">
        <v>107</v>
      </c>
      <c r="U24" s="10"/>
      <c r="W24" s="10"/>
    </row>
    <row r="25" spans="1:64" s="2" customFormat="1" ht="18" customHeight="1" x14ac:dyDescent="0.2">
      <c r="A25" s="5" t="s">
        <v>143</v>
      </c>
      <c r="B25" s="5" t="s">
        <v>19</v>
      </c>
      <c r="C25" s="5" t="s">
        <v>145</v>
      </c>
      <c r="D25" s="5" t="s">
        <v>24</v>
      </c>
      <c r="E25" s="11" t="s">
        <v>146</v>
      </c>
      <c r="F25" s="5" t="s">
        <v>25</v>
      </c>
      <c r="G25" s="10" t="s">
        <v>13</v>
      </c>
      <c r="H25" s="9">
        <v>5</v>
      </c>
      <c r="I25" s="10" t="s">
        <v>13</v>
      </c>
      <c r="J25" s="9">
        <v>8</v>
      </c>
      <c r="K25" s="10">
        <v>1</v>
      </c>
      <c r="L25" s="9">
        <v>5</v>
      </c>
      <c r="M25" s="10"/>
      <c r="N25" s="9"/>
      <c r="O25" s="10">
        <v>2</v>
      </c>
      <c r="P25" s="9">
        <v>6</v>
      </c>
      <c r="Q25" s="10"/>
      <c r="R25" s="9"/>
      <c r="S25" s="10"/>
      <c r="T25" s="9"/>
      <c r="U25" s="9">
        <v>3</v>
      </c>
      <c r="V25" s="9">
        <f t="shared" ref="V25:V34" si="2">H25+J25+L25+N25+P25+R25+T25+U25</f>
        <v>27</v>
      </c>
    </row>
    <row r="26" spans="1:64" s="2" customFormat="1" ht="18" customHeight="1" x14ac:dyDescent="0.2">
      <c r="A26" s="5" t="s">
        <v>143</v>
      </c>
      <c r="B26" s="5" t="s">
        <v>19</v>
      </c>
      <c r="C26" s="5" t="s">
        <v>147</v>
      </c>
      <c r="D26" s="5" t="s">
        <v>20</v>
      </c>
      <c r="E26" s="11" t="s">
        <v>148</v>
      </c>
      <c r="F26" s="5" t="s">
        <v>21</v>
      </c>
      <c r="G26" s="10" t="s">
        <v>18</v>
      </c>
      <c r="H26" s="9">
        <v>5</v>
      </c>
      <c r="I26" s="10" t="s">
        <v>13</v>
      </c>
      <c r="J26" s="9">
        <v>8</v>
      </c>
      <c r="K26" s="10">
        <v>2</v>
      </c>
      <c r="L26" s="9">
        <v>3</v>
      </c>
      <c r="M26" s="9"/>
      <c r="N26" s="9"/>
      <c r="O26" s="10">
        <v>2</v>
      </c>
      <c r="P26" s="9">
        <v>6</v>
      </c>
      <c r="Q26" s="10"/>
      <c r="R26" s="9"/>
      <c r="S26" s="10">
        <v>1</v>
      </c>
      <c r="T26" s="9">
        <v>3</v>
      </c>
      <c r="U26" s="9"/>
      <c r="V26" s="9">
        <f t="shared" si="2"/>
        <v>25</v>
      </c>
    </row>
    <row r="27" spans="1:64" s="2" customFormat="1" ht="18" customHeight="1" x14ac:dyDescent="0.2">
      <c r="A27" s="5" t="s">
        <v>143</v>
      </c>
      <c r="B27" s="5" t="s">
        <v>19</v>
      </c>
      <c r="C27" s="5" t="s">
        <v>147</v>
      </c>
      <c r="D27" s="5" t="s">
        <v>20</v>
      </c>
      <c r="E27" s="11" t="s">
        <v>149</v>
      </c>
      <c r="F27" s="5" t="s">
        <v>87</v>
      </c>
      <c r="G27" s="10" t="s">
        <v>18</v>
      </c>
      <c r="H27" s="9">
        <v>5</v>
      </c>
      <c r="I27" s="10" t="s">
        <v>13</v>
      </c>
      <c r="J27" s="9">
        <v>8</v>
      </c>
      <c r="K27" s="10">
        <v>1</v>
      </c>
      <c r="L27" s="9">
        <v>5</v>
      </c>
      <c r="M27" s="9"/>
      <c r="N27" s="9"/>
      <c r="O27" s="10">
        <v>2</v>
      </c>
      <c r="P27" s="9">
        <v>6</v>
      </c>
      <c r="Q27" s="10"/>
      <c r="R27" s="9"/>
      <c r="S27" s="10"/>
      <c r="T27" s="9"/>
      <c r="U27" s="9"/>
      <c r="V27" s="9">
        <f t="shared" si="2"/>
        <v>24</v>
      </c>
    </row>
    <row r="28" spans="1:64" s="2" customFormat="1" ht="18" customHeight="1" x14ac:dyDescent="0.2">
      <c r="A28" s="5" t="s">
        <v>143</v>
      </c>
      <c r="B28" s="5" t="s">
        <v>19</v>
      </c>
      <c r="C28" s="5" t="s">
        <v>147</v>
      </c>
      <c r="D28" s="5" t="s">
        <v>20</v>
      </c>
      <c r="E28" s="11" t="s">
        <v>150</v>
      </c>
      <c r="F28" s="5" t="s">
        <v>22</v>
      </c>
      <c r="G28" s="10" t="s">
        <v>18</v>
      </c>
      <c r="H28" s="9">
        <v>5</v>
      </c>
      <c r="I28" s="10" t="s">
        <v>13</v>
      </c>
      <c r="J28" s="9">
        <v>8</v>
      </c>
      <c r="K28" s="10">
        <v>2</v>
      </c>
      <c r="L28" s="9">
        <v>3</v>
      </c>
      <c r="M28" s="9"/>
      <c r="N28" s="9"/>
      <c r="O28" s="10">
        <v>2</v>
      </c>
      <c r="P28" s="9">
        <v>6</v>
      </c>
      <c r="Q28" s="10"/>
      <c r="R28" s="9"/>
      <c r="S28" s="10">
        <v>1</v>
      </c>
      <c r="T28" s="9">
        <v>3</v>
      </c>
      <c r="U28" s="9"/>
      <c r="V28" s="9">
        <f t="shared" si="2"/>
        <v>25</v>
      </c>
    </row>
    <row r="29" spans="1:64" s="2" customFormat="1" ht="18" customHeight="1" x14ac:dyDescent="0.2">
      <c r="A29" s="5" t="s">
        <v>143</v>
      </c>
      <c r="B29" s="5" t="s">
        <v>19</v>
      </c>
      <c r="C29" s="5" t="s">
        <v>147</v>
      </c>
      <c r="D29" s="5" t="s">
        <v>20</v>
      </c>
      <c r="E29" s="11" t="s">
        <v>151</v>
      </c>
      <c r="F29" s="5" t="s">
        <v>54</v>
      </c>
      <c r="G29" s="10" t="s">
        <v>18</v>
      </c>
      <c r="H29" s="9">
        <v>5</v>
      </c>
      <c r="I29" s="10" t="s">
        <v>13</v>
      </c>
      <c r="J29" s="9">
        <v>8</v>
      </c>
      <c r="K29" s="10">
        <v>2</v>
      </c>
      <c r="L29" s="9">
        <v>3</v>
      </c>
      <c r="M29" s="9"/>
      <c r="N29" s="9"/>
      <c r="O29" s="10">
        <v>2</v>
      </c>
      <c r="P29" s="9">
        <v>6</v>
      </c>
      <c r="Q29" s="10"/>
      <c r="R29" s="9"/>
      <c r="S29" s="10">
        <v>1</v>
      </c>
      <c r="T29" s="9">
        <v>3</v>
      </c>
      <c r="U29" s="9"/>
      <c r="V29" s="9">
        <f t="shared" si="2"/>
        <v>25</v>
      </c>
    </row>
    <row r="30" spans="1:64" s="2" customFormat="1" ht="18" customHeight="1" x14ac:dyDescent="0.2">
      <c r="A30" s="5" t="s">
        <v>143</v>
      </c>
      <c r="B30" s="5" t="s">
        <v>19</v>
      </c>
      <c r="C30" s="5" t="s">
        <v>147</v>
      </c>
      <c r="D30" s="5" t="s">
        <v>20</v>
      </c>
      <c r="E30" s="11" t="s">
        <v>152</v>
      </c>
      <c r="F30" s="5" t="s">
        <v>88</v>
      </c>
      <c r="G30" s="10" t="s">
        <v>18</v>
      </c>
      <c r="H30" s="9">
        <v>5</v>
      </c>
      <c r="I30" s="10" t="s">
        <v>13</v>
      </c>
      <c r="J30" s="9">
        <v>8</v>
      </c>
      <c r="K30" s="10">
        <v>2</v>
      </c>
      <c r="L30" s="9">
        <v>3</v>
      </c>
      <c r="M30" s="9"/>
      <c r="N30" s="9"/>
      <c r="O30" s="10">
        <v>2</v>
      </c>
      <c r="P30" s="9">
        <v>6</v>
      </c>
      <c r="Q30" s="10">
        <v>2</v>
      </c>
      <c r="R30" s="9">
        <v>1</v>
      </c>
      <c r="S30" s="10">
        <v>1</v>
      </c>
      <c r="T30" s="9">
        <v>3</v>
      </c>
      <c r="U30" s="9"/>
      <c r="V30" s="9">
        <f t="shared" si="2"/>
        <v>26</v>
      </c>
    </row>
    <row r="31" spans="1:64" s="2" customFormat="1" ht="18" customHeight="1" x14ac:dyDescent="0.2">
      <c r="A31" s="5" t="s">
        <v>143</v>
      </c>
      <c r="B31" s="5" t="s">
        <v>19</v>
      </c>
      <c r="C31" s="5" t="s">
        <v>147</v>
      </c>
      <c r="D31" s="5" t="s">
        <v>20</v>
      </c>
      <c r="E31" s="11" t="s">
        <v>153</v>
      </c>
      <c r="F31" s="5" t="s">
        <v>23</v>
      </c>
      <c r="G31" s="10" t="s">
        <v>18</v>
      </c>
      <c r="H31" s="9">
        <v>5</v>
      </c>
      <c r="I31" s="10" t="s">
        <v>13</v>
      </c>
      <c r="J31" s="9">
        <v>8</v>
      </c>
      <c r="K31" s="10">
        <v>2</v>
      </c>
      <c r="L31" s="9">
        <v>3</v>
      </c>
      <c r="M31" s="9"/>
      <c r="N31" s="9"/>
      <c r="O31" s="10">
        <v>2</v>
      </c>
      <c r="P31" s="9">
        <v>6</v>
      </c>
      <c r="Q31" s="10">
        <v>2</v>
      </c>
      <c r="R31" s="9">
        <v>1</v>
      </c>
      <c r="S31" s="10">
        <v>1</v>
      </c>
      <c r="T31" s="9">
        <v>3</v>
      </c>
      <c r="U31" s="9"/>
      <c r="V31" s="9">
        <f t="shared" si="2"/>
        <v>26</v>
      </c>
    </row>
    <row r="32" spans="1:64" s="2" customFormat="1" ht="18" customHeight="1" x14ac:dyDescent="0.2">
      <c r="A32" s="5" t="s">
        <v>143</v>
      </c>
      <c r="B32" s="5" t="s">
        <v>19</v>
      </c>
      <c r="C32" s="5" t="s">
        <v>147</v>
      </c>
      <c r="D32" s="5" t="s">
        <v>20</v>
      </c>
      <c r="E32" s="11" t="s">
        <v>154</v>
      </c>
      <c r="F32" s="5" t="s">
        <v>29</v>
      </c>
      <c r="G32" s="10" t="s">
        <v>13</v>
      </c>
      <c r="H32" s="9">
        <v>5</v>
      </c>
      <c r="I32" s="10" t="s">
        <v>13</v>
      </c>
      <c r="J32" s="9">
        <v>8</v>
      </c>
      <c r="K32" s="10">
        <v>2</v>
      </c>
      <c r="L32" s="9">
        <v>3</v>
      </c>
      <c r="M32" s="9"/>
      <c r="N32" s="9"/>
      <c r="O32" s="10">
        <v>2</v>
      </c>
      <c r="P32" s="9">
        <v>6</v>
      </c>
      <c r="Q32" s="10"/>
      <c r="R32" s="9"/>
      <c r="S32" s="10">
        <v>1</v>
      </c>
      <c r="T32" s="9">
        <v>3</v>
      </c>
      <c r="U32" s="9"/>
      <c r="V32" s="9">
        <f t="shared" si="2"/>
        <v>25</v>
      </c>
    </row>
    <row r="33" spans="1:24" s="2" customFormat="1" ht="18" customHeight="1" x14ac:dyDescent="0.2">
      <c r="A33" s="5" t="s">
        <v>144</v>
      </c>
      <c r="B33" s="2" t="s">
        <v>26</v>
      </c>
      <c r="C33" s="5" t="s">
        <v>155</v>
      </c>
      <c r="D33" s="5" t="s">
        <v>27</v>
      </c>
      <c r="E33" s="11" t="s">
        <v>156</v>
      </c>
      <c r="F33" s="5" t="s">
        <v>89</v>
      </c>
      <c r="G33" s="10" t="s">
        <v>18</v>
      </c>
      <c r="H33" s="9">
        <v>5</v>
      </c>
      <c r="I33" s="10" t="s">
        <v>13</v>
      </c>
      <c r="J33" s="9">
        <v>8</v>
      </c>
      <c r="K33" s="10">
        <v>2</v>
      </c>
      <c r="L33" s="9">
        <v>3</v>
      </c>
      <c r="M33" s="9"/>
      <c r="N33" s="9"/>
      <c r="O33" s="10">
        <v>2</v>
      </c>
      <c r="P33" s="9">
        <v>6</v>
      </c>
      <c r="Q33" s="10"/>
      <c r="R33" s="9"/>
      <c r="S33" s="10">
        <v>1</v>
      </c>
      <c r="T33" s="9">
        <v>3</v>
      </c>
      <c r="U33" s="9"/>
      <c r="V33" s="9">
        <f t="shared" si="2"/>
        <v>25</v>
      </c>
    </row>
    <row r="34" spans="1:24" s="2" customFormat="1" ht="18" customHeight="1" x14ac:dyDescent="0.2">
      <c r="A34" s="5" t="s">
        <v>144</v>
      </c>
      <c r="B34" s="2" t="s">
        <v>26</v>
      </c>
      <c r="C34" s="5" t="s">
        <v>157</v>
      </c>
      <c r="D34" s="2" t="s">
        <v>31</v>
      </c>
      <c r="E34" s="11" t="s">
        <v>158</v>
      </c>
      <c r="F34" s="5" t="s">
        <v>90</v>
      </c>
      <c r="G34" s="10" t="s">
        <v>30</v>
      </c>
      <c r="H34" s="9">
        <v>2</v>
      </c>
      <c r="I34" s="10" t="s">
        <v>13</v>
      </c>
      <c r="J34" s="9">
        <v>8</v>
      </c>
      <c r="K34" s="10">
        <v>2</v>
      </c>
      <c r="L34" s="9">
        <v>3</v>
      </c>
      <c r="M34" s="9"/>
      <c r="N34" s="9"/>
      <c r="O34" s="10">
        <v>2</v>
      </c>
      <c r="P34" s="9">
        <v>6</v>
      </c>
      <c r="Q34" s="10">
        <v>1</v>
      </c>
      <c r="R34" s="9">
        <v>3</v>
      </c>
      <c r="S34" s="10"/>
      <c r="T34" s="9"/>
      <c r="U34" s="9">
        <v>3</v>
      </c>
      <c r="V34" s="9">
        <f t="shared" si="2"/>
        <v>25</v>
      </c>
    </row>
    <row r="35" spans="1:24" s="3" customFormat="1" x14ac:dyDescent="0.2">
      <c r="A35" s="7" t="s">
        <v>58</v>
      </c>
      <c r="U35" s="6"/>
      <c r="W35" s="6"/>
    </row>
    <row r="36" spans="1:24" s="3" customFormat="1" x14ac:dyDescent="0.2">
      <c r="A36" s="7" t="s">
        <v>107</v>
      </c>
      <c r="U36" s="6"/>
      <c r="W36" s="6"/>
    </row>
    <row r="37" spans="1:24" s="3" customFormat="1" ht="20.25" customHeight="1" x14ac:dyDescent="0.2">
      <c r="A37" s="8" t="s">
        <v>159</v>
      </c>
      <c r="B37" s="8" t="s">
        <v>91</v>
      </c>
      <c r="C37" s="8" t="s">
        <v>160</v>
      </c>
      <c r="D37" s="8" t="s">
        <v>96</v>
      </c>
      <c r="E37" s="8" t="s">
        <v>161</v>
      </c>
      <c r="F37" s="8" t="s">
        <v>92</v>
      </c>
      <c r="G37" s="6" t="s">
        <v>13</v>
      </c>
      <c r="H37" s="7">
        <v>5</v>
      </c>
      <c r="I37" s="6" t="s">
        <v>13</v>
      </c>
      <c r="J37" s="7">
        <v>8</v>
      </c>
      <c r="K37" s="6">
        <v>1</v>
      </c>
      <c r="L37" s="7">
        <v>5</v>
      </c>
      <c r="M37" s="6"/>
      <c r="N37" s="7"/>
      <c r="O37" s="6">
        <v>2</v>
      </c>
      <c r="P37" s="7">
        <v>6</v>
      </c>
      <c r="Q37" s="6">
        <v>2</v>
      </c>
      <c r="R37" s="7">
        <v>1</v>
      </c>
      <c r="S37" s="6">
        <v>1</v>
      </c>
      <c r="T37" s="7">
        <v>3</v>
      </c>
      <c r="U37" s="7"/>
      <c r="V37" s="7">
        <f>H37+J37+L37+P37+R37+T37+U37</f>
        <v>28</v>
      </c>
      <c r="W37" s="6"/>
      <c r="X37" s="3" t="s">
        <v>108</v>
      </c>
    </row>
    <row r="38" spans="1:24" s="3" customFormat="1" x14ac:dyDescent="0.2">
      <c r="A38" s="8" t="s">
        <v>162</v>
      </c>
      <c r="B38" s="8" t="s">
        <v>93</v>
      </c>
      <c r="C38" s="8" t="s">
        <v>163</v>
      </c>
      <c r="D38" s="8" t="s">
        <v>51</v>
      </c>
      <c r="E38" s="8" t="s">
        <v>164</v>
      </c>
      <c r="F38" s="8" t="s">
        <v>52</v>
      </c>
      <c r="G38" s="6" t="s">
        <v>13</v>
      </c>
      <c r="H38" s="7">
        <v>5</v>
      </c>
      <c r="I38" s="6" t="s">
        <v>13</v>
      </c>
      <c r="J38" s="7">
        <v>8</v>
      </c>
      <c r="K38" s="6"/>
      <c r="L38" s="7"/>
      <c r="M38" s="6"/>
      <c r="N38" s="7"/>
      <c r="O38" s="6">
        <v>2</v>
      </c>
      <c r="P38" s="7">
        <v>6</v>
      </c>
      <c r="Q38" s="6"/>
      <c r="R38" s="7"/>
      <c r="S38" s="6">
        <v>1</v>
      </c>
      <c r="T38" s="7">
        <v>3</v>
      </c>
      <c r="U38" s="7"/>
      <c r="V38" s="7">
        <f>H38+J38+L38+P38+R38+T38+U38</f>
        <v>22</v>
      </c>
      <c r="W38" s="6"/>
    </row>
    <row r="39" spans="1:24" s="2" customFormat="1" x14ac:dyDescent="0.2">
      <c r="A39" s="9" t="s">
        <v>71</v>
      </c>
      <c r="U39" s="10"/>
      <c r="W39" s="10"/>
    </row>
    <row r="40" spans="1:24" s="2" customFormat="1" x14ac:dyDescent="0.2">
      <c r="A40" s="9" t="s">
        <v>107</v>
      </c>
      <c r="U40" s="10"/>
      <c r="W40" s="10"/>
    </row>
    <row r="41" spans="1:24" s="2" customFormat="1" x14ac:dyDescent="0.2">
      <c r="A41" s="2" t="s">
        <v>60</v>
      </c>
      <c r="B41" s="2" t="s">
        <v>59</v>
      </c>
      <c r="C41" s="2" t="s">
        <v>62</v>
      </c>
      <c r="D41" s="2" t="s">
        <v>61</v>
      </c>
      <c r="E41" s="2" t="s">
        <v>94</v>
      </c>
      <c r="F41" s="2" t="s">
        <v>63</v>
      </c>
      <c r="G41" s="10" t="s">
        <v>18</v>
      </c>
      <c r="H41" s="9">
        <v>5</v>
      </c>
      <c r="I41" s="10" t="s">
        <v>13</v>
      </c>
      <c r="J41" s="9">
        <v>8</v>
      </c>
      <c r="K41" s="10">
        <v>2</v>
      </c>
      <c r="L41" s="9">
        <v>3</v>
      </c>
      <c r="M41" s="10">
        <v>2</v>
      </c>
      <c r="N41" s="9">
        <v>1</v>
      </c>
      <c r="O41" s="10">
        <v>2</v>
      </c>
      <c r="P41" s="9">
        <v>6</v>
      </c>
      <c r="Q41" s="10"/>
      <c r="R41" s="9"/>
      <c r="S41" s="10"/>
      <c r="T41" s="9"/>
      <c r="U41" s="9"/>
      <c r="V41" s="9">
        <f>H41+J41+L41+P41+R41+N41+T41+U41</f>
        <v>23</v>
      </c>
    </row>
    <row r="42" spans="1:24" s="2" customFormat="1" x14ac:dyDescent="0.2">
      <c r="A42" s="2" t="s">
        <v>65</v>
      </c>
      <c r="B42" s="2" t="s">
        <v>64</v>
      </c>
      <c r="C42" s="2" t="s">
        <v>67</v>
      </c>
      <c r="D42" s="2" t="s">
        <v>66</v>
      </c>
      <c r="E42" s="2" t="s">
        <v>68</v>
      </c>
      <c r="F42" s="2" t="s">
        <v>69</v>
      </c>
      <c r="G42" s="10" t="s">
        <v>13</v>
      </c>
      <c r="H42" s="9">
        <v>5</v>
      </c>
      <c r="I42" s="10" t="s">
        <v>13</v>
      </c>
      <c r="J42" s="9">
        <v>8</v>
      </c>
      <c r="K42" s="10"/>
      <c r="L42" s="9"/>
      <c r="M42" s="10"/>
      <c r="N42" s="9"/>
      <c r="O42" s="10">
        <v>2</v>
      </c>
      <c r="P42" s="9">
        <v>6</v>
      </c>
      <c r="Q42" s="10">
        <v>2</v>
      </c>
      <c r="R42" s="9">
        <v>1</v>
      </c>
      <c r="S42" s="10">
        <v>1</v>
      </c>
      <c r="T42" s="9">
        <v>3</v>
      </c>
      <c r="U42" s="9"/>
      <c r="V42" s="9">
        <f>H42+J42+L42+P42+R42+N42+T42+U42</f>
        <v>23</v>
      </c>
    </row>
    <row r="43" spans="1:24" s="2" customFormat="1" x14ac:dyDescent="0.2">
      <c r="A43" s="2" t="s">
        <v>65</v>
      </c>
      <c r="B43" s="2" t="s">
        <v>64</v>
      </c>
      <c r="C43" s="2" t="s">
        <v>67</v>
      </c>
      <c r="D43" s="2" t="s">
        <v>66</v>
      </c>
      <c r="E43" s="2" t="s">
        <v>95</v>
      </c>
      <c r="F43" s="2" t="s">
        <v>70</v>
      </c>
      <c r="G43" s="10" t="s">
        <v>18</v>
      </c>
      <c r="H43" s="9">
        <v>5</v>
      </c>
      <c r="I43" s="10" t="s">
        <v>13</v>
      </c>
      <c r="J43" s="9">
        <v>8</v>
      </c>
      <c r="K43" s="10"/>
      <c r="L43" s="9"/>
      <c r="M43" s="10"/>
      <c r="N43" s="9"/>
      <c r="O43" s="10">
        <v>2</v>
      </c>
      <c r="P43" s="9">
        <v>6</v>
      </c>
      <c r="Q43" s="10">
        <v>2</v>
      </c>
      <c r="R43" s="9">
        <v>1</v>
      </c>
      <c r="S43" s="10">
        <v>1</v>
      </c>
      <c r="T43" s="9">
        <v>3</v>
      </c>
      <c r="U43" s="9"/>
      <c r="V43" s="9">
        <f>H43+J43+L43+P43+R43+N43+T43+U43</f>
        <v>23</v>
      </c>
    </row>
    <row r="44" spans="1:24" s="3" customFormat="1" x14ac:dyDescent="0.2">
      <c r="F44" s="6"/>
      <c r="G44" s="6"/>
      <c r="H44" s="6"/>
      <c r="I44" s="12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W44" s="6"/>
    </row>
    <row r="45" spans="1:24" s="3" customFormat="1" x14ac:dyDescent="0.2">
      <c r="F45" s="12" t="s">
        <v>16</v>
      </c>
      <c r="G45" s="6">
        <f>COUNTIF(G3:G43,"EX")</f>
        <v>0</v>
      </c>
      <c r="H45" s="6"/>
      <c r="I45" s="6">
        <f>COUNTIF(I3:I43,"EX")</f>
        <v>0</v>
      </c>
      <c r="J45" s="7"/>
      <c r="K45" s="6">
        <f>COUNTIF(K3:K43,"1")</f>
        <v>9</v>
      </c>
      <c r="L45" s="6"/>
      <c r="M45" s="6">
        <f>COUNTIF(M3:M43,"1")</f>
        <v>6</v>
      </c>
      <c r="N45" s="6"/>
      <c r="O45" s="6">
        <f>COUNTIF(O3:O43,"1")</f>
        <v>0</v>
      </c>
      <c r="P45" s="6"/>
      <c r="Q45" s="6">
        <f>COUNTIF(Q3:Q43,"1")</f>
        <v>1</v>
      </c>
      <c r="R45" s="6"/>
      <c r="S45" s="6">
        <f>COUNTIF(S3:S43,"1")</f>
        <v>16</v>
      </c>
      <c r="T45" s="7"/>
      <c r="U45" s="6">
        <f>COUNTIF(U3:U43,"3")</f>
        <v>2</v>
      </c>
      <c r="W45" s="6"/>
    </row>
    <row r="46" spans="1:24" s="3" customFormat="1" x14ac:dyDescent="0.2">
      <c r="F46" s="12" t="s">
        <v>14</v>
      </c>
      <c r="G46" s="6">
        <f>COUNTIF(G3:G43,"EW")</f>
        <v>0</v>
      </c>
      <c r="H46" s="6"/>
      <c r="I46" s="6">
        <f>COUNTIF(I3:I43,"EW")</f>
        <v>0</v>
      </c>
      <c r="J46" s="7"/>
      <c r="K46" s="6">
        <f>COUNTIF(K3:K43,"2")</f>
        <v>15</v>
      </c>
      <c r="L46" s="6"/>
      <c r="M46" s="6">
        <f>COUNTIF(M3:M43,"2")</f>
        <v>4</v>
      </c>
      <c r="N46" s="6"/>
      <c r="O46" s="6">
        <f>COUNTIF(O3:O43,"2")</f>
        <v>31</v>
      </c>
      <c r="P46" s="6"/>
      <c r="Q46" s="6">
        <f>COUNTIF(Q3:Q43,"2")</f>
        <v>15</v>
      </c>
      <c r="R46" s="7"/>
      <c r="S46" s="6"/>
      <c r="T46" s="7"/>
      <c r="W46" s="6"/>
    </row>
    <row r="47" spans="1:24" s="3" customFormat="1" x14ac:dyDescent="0.2">
      <c r="F47" s="12" t="s">
        <v>13</v>
      </c>
      <c r="G47" s="6">
        <f>COUNTIF(G3:G43,"CR")</f>
        <v>16</v>
      </c>
      <c r="H47" s="6"/>
      <c r="I47" s="6">
        <f>COUNTIF(I3:I43,"CR")</f>
        <v>21</v>
      </c>
      <c r="J47" s="7"/>
      <c r="K47" s="6">
        <f>COUNTIF(K3:K43,"3")</f>
        <v>0</v>
      </c>
      <c r="L47" s="7"/>
      <c r="M47" s="7"/>
      <c r="N47" s="7"/>
      <c r="O47" s="6"/>
      <c r="P47" s="7"/>
      <c r="Q47" s="7"/>
      <c r="R47" s="7"/>
      <c r="S47" s="6"/>
      <c r="T47" s="7"/>
      <c r="U47" s="6"/>
      <c r="W47" s="6"/>
    </row>
    <row r="48" spans="1:24" s="3" customFormat="1" x14ac:dyDescent="0.2">
      <c r="F48" s="12" t="s">
        <v>10</v>
      </c>
      <c r="G48" s="6">
        <f>COUNTIF(G3:G43,"EN")</f>
        <v>4</v>
      </c>
      <c r="H48" s="6"/>
      <c r="I48" s="6">
        <f>COUNTIF(I3:I43,"EN")</f>
        <v>4</v>
      </c>
      <c r="J48" s="7"/>
      <c r="K48" s="6"/>
      <c r="L48" s="7"/>
      <c r="N48" s="7"/>
      <c r="P48" s="7"/>
      <c r="Q48" s="7"/>
      <c r="R48" s="7"/>
      <c r="S48" s="6"/>
      <c r="T48" s="7"/>
      <c r="U48" s="6"/>
      <c r="W48" s="6"/>
    </row>
    <row r="49" spans="6:23" s="3" customFormat="1" x14ac:dyDescent="0.2">
      <c r="F49" s="12" t="s">
        <v>11</v>
      </c>
      <c r="G49" s="6">
        <f>COUNTIF(G3:G43,"VU")</f>
        <v>7</v>
      </c>
      <c r="H49" s="6"/>
      <c r="I49" s="6">
        <f>COUNTIF(I3:I43,"VU")</f>
        <v>1</v>
      </c>
      <c r="J49" s="7"/>
      <c r="L49" s="7"/>
      <c r="M49" s="7"/>
      <c r="N49" s="7"/>
      <c r="O49" s="6"/>
      <c r="P49" s="7"/>
      <c r="Q49" s="7"/>
      <c r="R49" s="7"/>
      <c r="S49" s="6"/>
      <c r="T49" s="7"/>
      <c r="U49" s="6"/>
      <c r="W49" s="6"/>
    </row>
    <row r="50" spans="6:23" s="3" customFormat="1" x14ac:dyDescent="0.2">
      <c r="F50" s="12" t="s">
        <v>8</v>
      </c>
      <c r="G50" s="6">
        <f>COUNTIF(G3:G43,"NT")</f>
        <v>3</v>
      </c>
      <c r="H50" s="6"/>
      <c r="I50" s="6">
        <f>COUNTIF(I3:I43,"NT")</f>
        <v>2</v>
      </c>
      <c r="J50" s="7"/>
      <c r="K50" s="6"/>
      <c r="L50" s="7"/>
      <c r="M50" s="7"/>
      <c r="N50" s="7"/>
      <c r="O50" s="6"/>
      <c r="P50" s="7"/>
      <c r="Q50" s="7"/>
      <c r="R50" s="7"/>
      <c r="S50" s="6"/>
      <c r="T50" s="7"/>
      <c r="U50" s="6"/>
      <c r="W50" s="6"/>
    </row>
    <row r="51" spans="6:23" s="3" customFormat="1" x14ac:dyDescent="0.2">
      <c r="F51" s="12" t="s">
        <v>9</v>
      </c>
      <c r="G51" s="6">
        <f>COUNTIF(G3:G43,"LC")</f>
        <v>1</v>
      </c>
      <c r="H51" s="6"/>
      <c r="I51" s="6">
        <f>COUNTIF(I3:I43,"LC")</f>
        <v>0</v>
      </c>
      <c r="J51" s="7"/>
      <c r="K51" s="6"/>
      <c r="L51" s="7"/>
      <c r="M51" s="7"/>
      <c r="N51" s="7"/>
      <c r="O51" s="6"/>
      <c r="P51" s="7"/>
      <c r="Q51" s="7"/>
      <c r="R51" s="7"/>
      <c r="S51" s="6"/>
      <c r="T51" s="7"/>
      <c r="U51" s="6"/>
      <c r="W51" s="6"/>
    </row>
    <row r="52" spans="6:23" s="3" customFormat="1" x14ac:dyDescent="0.2">
      <c r="F52" s="12" t="s">
        <v>12</v>
      </c>
      <c r="G52" s="6">
        <f>COUNTIF(G3:G43,"DD")</f>
        <v>0</v>
      </c>
      <c r="H52" s="6"/>
      <c r="I52" s="6">
        <f>COUNTIF(I3:I43,"DD")</f>
        <v>2</v>
      </c>
      <c r="J52" s="7"/>
      <c r="K52" s="6"/>
      <c r="L52" s="7"/>
      <c r="M52" s="7"/>
      <c r="N52" s="7"/>
      <c r="O52" s="6"/>
      <c r="P52" s="7"/>
      <c r="Q52" s="7"/>
      <c r="R52" s="7"/>
      <c r="S52" s="6"/>
      <c r="T52" s="7"/>
      <c r="U52" s="6"/>
      <c r="W52" s="6"/>
    </row>
    <row r="53" spans="6:23" s="3" customFormat="1" x14ac:dyDescent="0.2">
      <c r="F53" s="12" t="s">
        <v>15</v>
      </c>
      <c r="G53" s="6">
        <f>COUNTIF(G3:G43,"NE")</f>
        <v>0</v>
      </c>
      <c r="H53" s="6"/>
      <c r="I53" s="6">
        <f>COUNTIF(I3:I43,"NE")</f>
        <v>1</v>
      </c>
      <c r="J53" s="7"/>
      <c r="K53" s="6"/>
      <c r="L53" s="7"/>
      <c r="M53" s="7"/>
      <c r="N53" s="7"/>
      <c r="O53" s="6"/>
      <c r="P53" s="7"/>
      <c r="Q53" s="7"/>
      <c r="R53" s="7"/>
      <c r="S53" s="6"/>
      <c r="T53" s="7"/>
      <c r="U53" s="6"/>
      <c r="W53" s="6"/>
    </row>
    <row r="54" spans="6:23" s="3" customFormat="1" x14ac:dyDescent="0.2">
      <c r="F54" s="12" t="s">
        <v>17</v>
      </c>
      <c r="G54" s="6">
        <f>SUM(G45:G53)</f>
        <v>31</v>
      </c>
      <c r="H54" s="7"/>
      <c r="I54" s="6">
        <f>SUM(I45:I53)</f>
        <v>31</v>
      </c>
      <c r="J54" s="7"/>
      <c r="W54" s="6"/>
    </row>
    <row r="55" spans="6:23" s="3" customFormat="1" x14ac:dyDescent="0.2">
      <c r="F55" s="12" t="s">
        <v>86</v>
      </c>
      <c r="G55" s="6">
        <f>SUM(G46:G49)</f>
        <v>27</v>
      </c>
      <c r="I55" s="6">
        <f>SUM(I46:I49)</f>
        <v>26</v>
      </c>
      <c r="K55" s="6">
        <f>SUM(K45:K47)</f>
        <v>24</v>
      </c>
      <c r="L55" s="7"/>
      <c r="M55" s="6">
        <f>SUM(M45:M46)</f>
        <v>10</v>
      </c>
      <c r="N55" s="7"/>
      <c r="O55" s="6">
        <f>SUM(O45:O46)</f>
        <v>31</v>
      </c>
      <c r="P55" s="6"/>
      <c r="Q55" s="6">
        <f>SUM(Q45:Q46)</f>
        <v>16</v>
      </c>
      <c r="R55" s="7"/>
      <c r="S55" s="6">
        <f>SUM(S3:S43)</f>
        <v>16</v>
      </c>
      <c r="T55" s="7"/>
      <c r="U55" s="6">
        <f>SUM(U45:U47)</f>
        <v>2</v>
      </c>
      <c r="W55" s="6"/>
    </row>
    <row r="56" spans="6:23" s="3" customFormat="1" x14ac:dyDescent="0.2">
      <c r="F56" s="6"/>
      <c r="G56" s="13">
        <f>G55/(G54-G53)</f>
        <v>0.87096774193548387</v>
      </c>
      <c r="I56" s="13">
        <f>I55/(I54-I53)</f>
        <v>0.8666666666666667</v>
      </c>
      <c r="K56" s="13">
        <f>K55/G54</f>
        <v>0.77419354838709675</v>
      </c>
      <c r="M56" s="13">
        <f>M55/G54</f>
        <v>0.32258064516129031</v>
      </c>
      <c r="O56" s="13">
        <f>O55/G54</f>
        <v>1</v>
      </c>
      <c r="P56" s="13"/>
      <c r="Q56" s="13">
        <f t="shared" ref="Q56" si="3">Q55/I54</f>
        <v>0.5161290322580645</v>
      </c>
      <c r="S56" s="13">
        <f>S55/G54</f>
        <v>0.5161290322580645</v>
      </c>
      <c r="T56" s="13"/>
      <c r="U56" s="13">
        <f>U55/G54</f>
        <v>6.4516129032258063E-2</v>
      </c>
      <c r="W56" s="6"/>
    </row>
    <row r="57" spans="6:23" s="3" customFormat="1" x14ac:dyDescent="0.2">
      <c r="H57" s="6">
        <f>SUM(H3:H43)</f>
        <v>109</v>
      </c>
      <c r="J57" s="6">
        <f>SUM(J3:J43)</f>
        <v>205</v>
      </c>
      <c r="L57" s="6">
        <f>SUM(L3:L43)</f>
        <v>90</v>
      </c>
      <c r="N57" s="6">
        <f>SUM(N3:N43)</f>
        <v>22</v>
      </c>
      <c r="P57" s="6">
        <f>SUM(P3:P43)</f>
        <v>186</v>
      </c>
      <c r="Q57" s="6"/>
      <c r="R57" s="6">
        <f>SUM(R3:R43)</f>
        <v>18</v>
      </c>
      <c r="T57" s="6">
        <f>SUM(T3:T43)</f>
        <v>48</v>
      </c>
      <c r="U57" s="6">
        <f>SUM(U3:U43)</f>
        <v>6</v>
      </c>
      <c r="V57" s="6">
        <f>SUM(V3:V43)</f>
        <v>684</v>
      </c>
      <c r="W57" s="6"/>
    </row>
    <row r="58" spans="6:23" s="3" customFormat="1" x14ac:dyDescent="0.2">
      <c r="H58" s="13">
        <f>H57/V57</f>
        <v>0.15935672514619884</v>
      </c>
      <c r="J58" s="13">
        <f>J57/V57</f>
        <v>0.29970760233918131</v>
      </c>
      <c r="L58" s="13">
        <f>L57/V57</f>
        <v>0.13157894736842105</v>
      </c>
      <c r="N58" s="13">
        <f>N57/V57</f>
        <v>3.2163742690058478E-2</v>
      </c>
      <c r="P58" s="13">
        <f>P57/V57</f>
        <v>0.27192982456140352</v>
      </c>
      <c r="Q58" s="13"/>
      <c r="R58" s="13">
        <f>R57/V57</f>
        <v>2.6315789473684209E-2</v>
      </c>
      <c r="T58" s="13">
        <f>T57/V57</f>
        <v>7.0175438596491224E-2</v>
      </c>
      <c r="U58" s="13">
        <f>U57/V57</f>
        <v>8.771929824561403E-3</v>
      </c>
      <c r="V58" s="13">
        <f>SUM(H58:U58)</f>
        <v>1</v>
      </c>
      <c r="W58" s="13"/>
    </row>
    <row r="59" spans="6:23" s="6" customFormat="1" x14ac:dyDescent="0.2">
      <c r="H59" s="14">
        <f>H57/G54</f>
        <v>3.5161290322580645</v>
      </c>
      <c r="I59" s="14"/>
      <c r="J59" s="14">
        <f>J57/G54</f>
        <v>6.612903225806452</v>
      </c>
      <c r="K59" s="14"/>
      <c r="L59" s="14">
        <f>L57/G54</f>
        <v>2.903225806451613</v>
      </c>
      <c r="M59" s="14"/>
      <c r="N59" s="14">
        <f>N57/G54</f>
        <v>0.70967741935483875</v>
      </c>
      <c r="O59" s="14"/>
      <c r="P59" s="14">
        <f>P57/G54</f>
        <v>6</v>
      </c>
      <c r="Q59" s="14"/>
      <c r="R59" s="14">
        <f>R57/G54</f>
        <v>0.58064516129032262</v>
      </c>
      <c r="S59" s="14"/>
      <c r="T59" s="14">
        <f>T57/G54</f>
        <v>1.5483870967741935</v>
      </c>
      <c r="U59" s="14">
        <f>U57/G54</f>
        <v>0.19354838709677419</v>
      </c>
      <c r="V59" s="14">
        <f>V57/G54</f>
        <v>22.06451612903226</v>
      </c>
    </row>
    <row r="60" spans="6:23" s="6" customFormat="1" x14ac:dyDescent="0.2">
      <c r="H60" s="15">
        <f>H57/G54</f>
        <v>3.5161290322580645</v>
      </c>
      <c r="I60" s="15"/>
      <c r="J60" s="15">
        <f>J57/G54</f>
        <v>6.612903225806452</v>
      </c>
      <c r="K60" s="15"/>
      <c r="L60" s="15">
        <f>L57/G54</f>
        <v>2.903225806451613</v>
      </c>
      <c r="M60" s="15"/>
      <c r="N60" s="15">
        <f>N57/G54</f>
        <v>0.70967741935483875</v>
      </c>
      <c r="O60" s="15"/>
      <c r="P60" s="15">
        <f>P57/G54</f>
        <v>6</v>
      </c>
      <c r="Q60" s="15"/>
      <c r="R60" s="15">
        <f>R57/G54</f>
        <v>0.58064516129032262</v>
      </c>
      <c r="S60" s="15"/>
      <c r="T60" s="15">
        <f>T57/G54</f>
        <v>1.5483870967741935</v>
      </c>
      <c r="U60" s="15">
        <f>U57/G54</f>
        <v>0.19354838709677419</v>
      </c>
      <c r="V60" s="15">
        <f>V57/G54</f>
        <v>22.06451612903226</v>
      </c>
    </row>
  </sheetData>
  <mergeCells count="1">
    <mergeCell ref="A1:XFD1"/>
  </mergeCells>
  <phoneticPr fontId="1" type="noConversion"/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附录6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wan</cp:lastModifiedBy>
  <dcterms:created xsi:type="dcterms:W3CDTF">2019-06-11T08:36:38Z</dcterms:created>
  <dcterms:modified xsi:type="dcterms:W3CDTF">2023-10-12T08:37:42Z</dcterms:modified>
</cp:coreProperties>
</file>